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ómo usar" state="visible" r:id="rId4"/>
    <sheet sheetId="2" name="Extracto" state="visible" r:id="rId5"/>
    <sheet sheetId="3" name="Mis movimientos" state="visible" r:id="rId6"/>
    <sheet sheetId="4" name="Cuadre" state="visible" r:id="rId7"/>
  </sheets>
  <calcPr calcId="171027" fullCalcOnLoad="1"/>
</workbook>
</file>

<file path=xl/sharedStrings.xml><?xml version="1.0" encoding="utf-8"?>
<sst xmlns="http://schemas.openxmlformats.org/spreadsheetml/2006/main" count="134" uniqueCount="103">
  <si>
    <t>Conciliación bancaria — plantilla</t>
  </si>
  <si>
    <t>Pegá el extracto del banco o de la billetera en una hoja y tus movimientos en la otra. La planilla cruza por referencia e importe y marca lo que queda sin pareja.</t>
  </si>
  <si>
    <t>Un pendiente casi nunca es un error del cruce. Es una de tres cosas, y separarlas es la diferencia entre revisar quince líneas y revisar trescientas.</t>
  </si>
  <si>
    <t>Paso a paso</t>
  </si>
  <si>
    <t>1.</t>
  </si>
  <si>
    <t>Importá el extracto COMPLETO del período en la hoja Extracto. Un extracto recortado genera pendientes falsos.</t>
  </si>
  <si>
    <t>2.</t>
  </si>
  <si>
    <t>Cargá tus movimientos del mismo período en la hoja Mis movimientos.</t>
  </si>
  <si>
    <t>3.</t>
  </si>
  <si>
    <t>Usá la misma referencia de los dos lados (número de operación, de transferencia o de cheque). Es lo que permite el cruce.</t>
  </si>
  <si>
    <t>4.</t>
  </si>
  <si>
    <t>Mirá la columna Estado: lo que dice CRUZA ya está. Lo que dice PENDIENTE necesita que lo clasifiques.</t>
  </si>
  <si>
    <t>5.</t>
  </si>
  <si>
    <t>Clasificá cada pendiente con la lista desplegable de la columna Causa: cobro sin acreditar, movimiento sin cargar, o requiere criterio.</t>
  </si>
  <si>
    <t>6.</t>
  </si>
  <si>
    <t>Resolvé por fuera lo que se resuelve por fuera: los cobros sin acreditar se arreglan solos, los movimientos sin cargar hay que cargarlos.</t>
  </si>
  <si>
    <t>7.</t>
  </si>
  <si>
    <t>Terminá con la hoja Cuadre. Si la diferencia sin explicar no da cero, hay algo mal cargado y conviene encontrarlo antes de cerrar el mes.</t>
  </si>
  <si>
    <t>Las fórmulas que ya trae</t>
  </si>
  <si>
    <t>Fórmula</t>
  </si>
  <si>
    <t>Qué hace</t>
  </si>
  <si>
    <t>=SI(CONTAR.SI.CONJUNTO(...)&gt;0; "CRUZA"; "PENDIENTE")</t>
  </si>
  <si>
    <t>Busca del otro lado una línea con la misma referencia y el mismo importe.</t>
  </si>
  <si>
    <t>=CONTAR.SI(...)+CONTAR.SI(...)</t>
  </si>
  <si>
    <t>Cuenta los pendientes de cada causa sumando las dos hojas.</t>
  </si>
  <si>
    <t>=SUMA(...)</t>
  </si>
  <si>
    <t>Saldo conciliado: el saldo del extracto más las partidas conciliatorias.</t>
  </si>
  <si>
    <t>Las fórmulas se ven en castellano (=SUMA, =SI, =BUSCARV) si tu Excel está en castellano. Google Sheets y LibreOffice también las abren.</t>
  </si>
  <si>
    <t>Antes de usarla</t>
  </si>
  <si>
    <t>•  Un cobro con tarjeta o billetera NO tiene que coincidir exacto: vos registrás el bruto y la plataforma libera el neto, después de comisión y envío. Esa diferencia va a la hoja Cuadre como partida conciliatoria, no es un error.</t>
  </si>
  <si>
    <t>•  El número de operación de una billetera identifica un lote, no un movimiento único: una transferencia y su retención comparten referencia con importes distintos. Por eso el cruce mira referencia E importe.</t>
  </si>
  <si>
    <t>•  Las partidas conciliatorias no son errores: cheques emitidos y no cobrados, depósitos en tránsito, comisiones debitadas que no registraste y acreditaciones pendientes.</t>
  </si>
  <si>
    <t>Plantilla gratuita de PymeInteligente — https://pymeinteligente.com.ar</t>
  </si>
  <si>
    <t>Usala, copiala y compartila. Si el negocio te queda grande para una planilla, el sistema hace todo esto solo.</t>
  </si>
  <si>
    <t>Fecha</t>
  </si>
  <si>
    <t>Referencia</t>
  </si>
  <si>
    <t>Descripción (banco o billetera)</t>
  </si>
  <si>
    <t>Importe (ingresos +, egresos −)</t>
  </si>
  <si>
    <t>Estado</t>
  </si>
  <si>
    <t>Causa del pendiente</t>
  </si>
  <si>
    <t>TRF-88421</t>
  </si>
  <si>
    <t>Transferencia recibida — Cliente Gómez</t>
  </si>
  <si>
    <t>Conciliado</t>
  </si>
  <si>
    <t>DEB-SOFT-09</t>
  </si>
  <si>
    <t>Débito automático — software de gestión</t>
  </si>
  <si>
    <t>2. Movimiento sin cargar</t>
  </si>
  <si>
    <t>TRF-88907</t>
  </si>
  <si>
    <t>Transferencia enviada — Distribuidora Norte</t>
  </si>
  <si>
    <t>LIQ-MP-2211</t>
  </si>
  <si>
    <t>Liquidación de billetera (neto)</t>
  </si>
  <si>
    <t>3. Requiere criterio</t>
  </si>
  <si>
    <t>COM-MANT-09</t>
  </si>
  <si>
    <t>Comisión de mantenimiento de cuenta</t>
  </si>
  <si>
    <t>TRF-89544</t>
  </si>
  <si>
    <t>Transferencia recibida — Cliente Ledesma</t>
  </si>
  <si>
    <t>CHQ-004417</t>
  </si>
  <si>
    <t>Cheque 004417 debitado</t>
  </si>
  <si>
    <t>TRF-90112</t>
  </si>
  <si>
    <t>Transferencia enviada — Sueldos</t>
  </si>
  <si>
    <t>TOTALES</t>
  </si>
  <si>
    <t>Descripción (tu sistema)</t>
  </si>
  <si>
    <t>Cobro cliente Gómez</t>
  </si>
  <si>
    <t>Pago Distribuidora Norte — FA 0003-00008841</t>
  </si>
  <si>
    <t>Cobro con billetera (bruto, antes de comisión)</t>
  </si>
  <si>
    <t>Cobro cliente Ledesma</t>
  </si>
  <si>
    <t>CUP-VISA-7781</t>
  </si>
  <si>
    <t>Cupón de tarjeta en 3 cuotas — se acredita el 09/10</t>
  </si>
  <si>
    <t>1. Cobro sin acreditar</t>
  </si>
  <si>
    <t>Cheque propio 004417</t>
  </si>
  <si>
    <t>CUP-AMEX-2214</t>
  </si>
  <si>
    <t>Cupón de tarjeta — se acredita el 15/10</t>
  </si>
  <si>
    <t>Pago de sueldos de septiembre</t>
  </si>
  <si>
    <t>CONTROL DEL EXTRACTO</t>
  </si>
  <si>
    <t>Saldo inicial declarado por el extracto</t>
  </si>
  <si>
    <t>Lo dice el encabezado del extracto.</t>
  </si>
  <si>
    <t>Suma de los movimientos del extracto</t>
  </si>
  <si>
    <t>Se calcula sola.</t>
  </si>
  <si>
    <t>Saldo final que debería dar</t>
  </si>
  <si>
    <t>Tiene que coincidir con el saldo final declarado.</t>
  </si>
  <si>
    <t>Saldo final declarado por el extracto</t>
  </si>
  <si>
    <t>Diferencia de control</t>
  </si>
  <si>
    <t>Si no da cero, faltan líneas del extracto.</t>
  </si>
  <si>
    <t>PARTIDAS CONCILIATORIAS</t>
  </si>
  <si>
    <t>No son errores: explican por qué los dos saldos no coinciden.</t>
  </si>
  <si>
    <t>Saldo final según el extracto</t>
  </si>
  <si>
    <t/>
  </si>
  <si>
    <t>(+) Cupones cobrados y todavía sin acreditar</t>
  </si>
  <si>
    <t>Están en tu sistema, el banco todavía no los vio.</t>
  </si>
  <si>
    <t>(+) Débitos del banco que no registraste</t>
  </si>
  <si>
    <t>Débitos automáticos y comisiones. Hay que cargarlos.</t>
  </si>
  <si>
    <t>(+) Comisiones y retenciones descontadas de la liquidación</t>
  </si>
  <si>
    <t>La diferencia entre el bruto que cobraste y el neto que te liberaron.</t>
  </si>
  <si>
    <t>(−) Depósitos en tránsito</t>
  </si>
  <si>
    <t>Depositaste y el banco todavía no acreditó.</t>
  </si>
  <si>
    <t>(−) Cheques emitidos y todavía no cobrados</t>
  </si>
  <si>
    <t>Los entregaste y no los presentaron.</t>
  </si>
  <si>
    <t>Saldo conciliado</t>
  </si>
  <si>
    <t>Saldo según tu sistema</t>
  </si>
  <si>
    <t>Diferencia sin explicar</t>
  </si>
  <si>
    <t>Tiene que dar cero. Si no, hay algo mal cargado y conviene encontrarlo antes de cerrar el período.</t>
  </si>
  <si>
    <t>PENDIENTES POR CAUSA</t>
  </si>
  <si>
    <t>Líneas</t>
  </si>
  <si>
    <t>Importe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</si>
</sst>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&quot;$&quot;#,##0.00"/>
  </numFmts>
  <fonts count="13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374151"/>
      <sz val="11"/>
    </font>
    <font>
      <b/>
      <color rgb="FF065F46"/>
      <sz val="12"/>
    </font>
    <font>
      <b/>
      <sz val="11"/>
    </font>
    <font>
      <b/>
      <color rgb="FFFFFFFF"/>
      <sz val="10"/>
    </font>
    <font>
      <color rgb="FF065F46"/>
      <sz val="10"/>
      <name val="Consolas"/>
    </font>
    <font>
      <i/>
      <color rgb="FF6B7280"/>
      <sz val="10"/>
    </font>
    <font>
      <i/>
      <u/>
      <color rgb="FF4F46E5"/>
      <sz val="10"/>
    </font>
    <font>
      <color rgb="FF6B7280"/>
      <sz val="9"/>
    </font>
    <font>
      <b/>
      <sz val="10"/>
    </font>
    <font>
      <i/>
      <u/>
      <color rgb="FF4F46E5"/>
      <sz val="9"/>
    </font>
    <font>
      <i/>
      <color rgb="FF6B7280"/>
      <sz val="9"/>
    </font>
  </fonts>
  <fills count="5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F3F4F6"/>
      </patternFill>
    </fill>
    <fill>
      <patternFill patternType="solid">
        <fgColor rgb="FFFFFBEB"/>
      </patternFill>
    </fill>
  </fills>
  <borders count="3">
    <border>
      <left/>
      <right/>
      <top/>
      <bottom/>
      <diagonal/>
    </border>
    <border>
      <left/>
      <right style="hair">
        <color rgb="FFE5E7EB"/>
      </right>
      <top/>
      <bottom style="hair">
        <color rgb="FFE5E7EB"/>
      </bottom>
      <diagonal/>
    </border>
    <border>
      <left/>
      <right/>
      <top style="medium">
        <color rgb="FF1F2937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 applyAlignment="1">
      <alignment horizontal="left" vertical="top"/>
    </xf>
    <xf numFmtId="0" fontId="0" fillId="0" borderId="0" xfId="0" applyAlignment="1">
      <alignment vertical="top" wrapText="1"/>
    </xf>
    <xf numFmtId="0" fontId="5" fillId="2" borderId="0" xfId="0" applyFont="1" applyFill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/>
    <xf numFmtId="0" fontId="9" fillId="0" borderId="0" xfId="0" applyFont="1"/>
    <xf numFmtId="0" fontId="5" fillId="2" borderId="0" xfId="0" applyFont="1" applyFill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/>
    <xf numFmtId="165" fontId="0" fillId="0" borderId="1" xfId="0" applyNumberFormat="1" applyBorder="1"/>
    <xf numFmtId="0" fontId="0" fillId="0" borderId="1" xfId="0" applyBorder="1" applyAlignment="1">
      <alignment horizontal="center" vertical="center"/>
    </xf>
    <xf numFmtId="164" fontId="10" fillId="3" borderId="2" xfId="0" applyNumberFormat="1" applyFont="1" applyFill="1" applyBorder="1" applyAlignment="1">
      <alignment horizontal="center" vertical="center"/>
    </xf>
    <xf numFmtId="0" fontId="10" fillId="3" borderId="2" xfId="0" applyFont="1" applyFill="1" applyBorder="1"/>
    <xf numFmtId="165" fontId="10" fillId="3" borderId="2" xfId="0" applyNumberFormat="1" applyFont="1" applyFill="1" applyBorder="1"/>
    <xf numFmtId="0" fontId="10" fillId="3" borderId="2" xfId="0" applyFont="1" applyFill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165" fontId="0" fillId="0" borderId="0" xfId="0" applyNumberFormat="1"/>
    <xf numFmtId="0" fontId="12" fillId="0" borderId="0" xfId="0" applyFont="1"/>
    <xf numFmtId="0" fontId="10" fillId="0" borderId="0" xfId="0" applyFont="1"/>
    <xf numFmtId="165" fontId="0" fillId="4" borderId="0" xfId="0" applyNumberFormat="1" applyFill="1"/>
    <xf numFmtId="0" fontId="4" fillId="0" borderId="0" xfId="0" applyFont="1"/>
    <xf numFmtId="165" fontId="4" fillId="0" borderId="2" xfId="0" applyNumberFormat="1" applyFont="1" applyBorder="1"/>
    <xf numFmtId="165" fontId="4" fillId="4" borderId="0" xfId="0" applyNumberFormat="1" applyFont="1" applyFill="1"/>
    <xf numFmtId="0" fontId="5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ymeinteligente.com.ar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ymeinteligente.com.ar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ymeinteligente.com.ar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pymeinteligente.com.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F46E5"/>
  </sheetPr>
  <dimension ref="B2:C31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46" customWidth="1"/>
    <col min="3" max="3" width="78" customWidth="1"/>
  </cols>
  <sheetData>
    <row r="2" ht="26" customHeight="1" spans="2:3" x14ac:dyDescent="0.25">
      <c r="B2" s="1" t="s">
        <v>0</v>
      </c>
      <c r="C2" s="1"/>
    </row>
    <row r="4" ht="32" customHeight="1" spans="2:3" x14ac:dyDescent="0.25">
      <c r="B4" s="2" t="s">
        <v>1</v>
      </c>
      <c r="C4" s="2"/>
    </row>
    <row r="5" ht="32" customHeight="1" spans="2:3" x14ac:dyDescent="0.25">
      <c r="B5" s="2" t="s">
        <v>2</v>
      </c>
      <c r="C5" s="2"/>
    </row>
    <row r="7" spans="2:2" x14ac:dyDescent="0.25">
      <c r="B7" s="3" t="s">
        <v>3</v>
      </c>
    </row>
    <row r="8" ht="30" customHeight="1" spans="2:3" x14ac:dyDescent="0.25">
      <c r="B8" s="4" t="s">
        <v>4</v>
      </c>
      <c r="C8" s="5" t="s">
        <v>5</v>
      </c>
    </row>
    <row r="9" ht="18" customHeight="1" spans="2:3" x14ac:dyDescent="0.25">
      <c r="B9" s="4" t="s">
        <v>6</v>
      </c>
      <c r="C9" s="5" t="s">
        <v>7</v>
      </c>
    </row>
    <row r="10" ht="30" customHeight="1" spans="2:3" x14ac:dyDescent="0.25">
      <c r="B10" s="4" t="s">
        <v>8</v>
      </c>
      <c r="C10" s="5" t="s">
        <v>9</v>
      </c>
    </row>
    <row r="11" ht="30" customHeight="1" spans="2:3" x14ac:dyDescent="0.25">
      <c r="B11" s="4" t="s">
        <v>10</v>
      </c>
      <c r="C11" s="5" t="s">
        <v>11</v>
      </c>
    </row>
    <row r="12" ht="30" customHeight="1" spans="2:3" x14ac:dyDescent="0.25">
      <c r="B12" s="4" t="s">
        <v>12</v>
      </c>
      <c r="C12" s="5" t="s">
        <v>13</v>
      </c>
    </row>
    <row r="13" ht="30" customHeight="1" spans="2:3" x14ac:dyDescent="0.25">
      <c r="B13" s="4" t="s">
        <v>14</v>
      </c>
      <c r="C13" s="5" t="s">
        <v>15</v>
      </c>
    </row>
    <row r="14" ht="30" customHeight="1" spans="2:3" x14ac:dyDescent="0.25">
      <c r="B14" s="4" t="s">
        <v>16</v>
      </c>
      <c r="C14" s="5" t="s">
        <v>17</v>
      </c>
    </row>
    <row r="16" spans="2:2" x14ac:dyDescent="0.25">
      <c r="B16" s="3" t="s">
        <v>18</v>
      </c>
    </row>
    <row r="17" spans="2:3" x14ac:dyDescent="0.25">
      <c r="B17" s="6" t="s">
        <v>19</v>
      </c>
      <c r="C17" s="6" t="s">
        <v>20</v>
      </c>
    </row>
    <row r="18" ht="30" customHeight="1" spans="2:3" x14ac:dyDescent="0.25">
      <c r="B18" s="7" t="s">
        <v>21</v>
      </c>
      <c r="C18" s="5" t="s">
        <v>22</v>
      </c>
    </row>
    <row r="19" ht="18" customHeight="1" spans="2:3" x14ac:dyDescent="0.25">
      <c r="B19" s="7" t="s">
        <v>23</v>
      </c>
      <c r="C19" s="5" t="s">
        <v>24</v>
      </c>
    </row>
    <row r="20" ht="18" customHeight="1" spans="2:3" x14ac:dyDescent="0.25">
      <c r="B20" s="7" t="s">
        <v>25</v>
      </c>
      <c r="C20" s="5" t="s">
        <v>26</v>
      </c>
    </row>
    <row r="22" ht="30" customHeight="1" spans="2:3" x14ac:dyDescent="0.25">
      <c r="B22" s="8" t="s">
        <v>27</v>
      </c>
      <c r="C22" s="8"/>
    </row>
    <row r="24" spans="2:2" x14ac:dyDescent="0.25">
      <c r="B24" s="3" t="s">
        <v>28</v>
      </c>
    </row>
    <row r="25" ht="48" customHeight="1" spans="2:3" x14ac:dyDescent="0.25">
      <c r="B25" s="5" t="s">
        <v>29</v>
      </c>
      <c r="C25" s="5"/>
    </row>
    <row r="26" ht="32" customHeight="1" spans="2:3" x14ac:dyDescent="0.25">
      <c r="B26" s="5" t="s">
        <v>30</v>
      </c>
      <c r="C26" s="5"/>
    </row>
    <row r="27" ht="32" customHeight="1" spans="2:3" x14ac:dyDescent="0.25">
      <c r="B27" s="5" t="s">
        <v>31</v>
      </c>
      <c r="C27" s="5"/>
    </row>
    <row r="30" spans="2:3" x14ac:dyDescent="0.25">
      <c r="B30" s="9" t="s">
        <v>32</v>
      </c>
      <c r="C30" s="9"/>
    </row>
    <row r="31" spans="2:3" x14ac:dyDescent="0.25">
      <c r="B31" s="10" t="s">
        <v>33</v>
      </c>
      <c r="C31" s="10"/>
    </row>
  </sheetData>
  <mergeCells count="9">
    <mergeCell ref="B2:C2"/>
    <mergeCell ref="B4:C4"/>
    <mergeCell ref="B5:C5"/>
    <mergeCell ref="B22:C22"/>
    <mergeCell ref="B25:C25"/>
    <mergeCell ref="B26:C26"/>
    <mergeCell ref="B27:C27"/>
    <mergeCell ref="B30:C30"/>
    <mergeCell ref="B31:C31"/>
  </mergeCells>
  <hyperlinks>
    <hyperlink ref="B30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65F46"/>
  </sheetPr>
  <dimension ref="A1:F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0" customWidth="1"/>
    <col min="3" max="3" width="44" customWidth="1"/>
    <col min="4" max="4" width="18" customWidth="1"/>
    <col min="5" max="5" width="14" customWidth="1"/>
    <col min="6" max="6" width="26" customWidth="1"/>
  </cols>
  <sheetData>
    <row r="1" ht="32" customHeight="1" spans="1:6" x14ac:dyDescent="0.25">
      <c r="A1" s="11" t="s">
        <v>34</v>
      </c>
      <c r="B1" s="11" t="s">
        <v>35</v>
      </c>
      <c r="C1" s="11" t="s">
        <v>36</v>
      </c>
      <c r="D1" s="11" t="s">
        <v>37</v>
      </c>
      <c r="E1" s="11" t="s">
        <v>38</v>
      </c>
      <c r="F1" s="11" t="s">
        <v>39</v>
      </c>
    </row>
    <row r="2" spans="1:6" x14ac:dyDescent="0.25">
      <c r="A2" s="12">
        <v>46267</v>
      </c>
      <c r="B2" s="13" t="s">
        <v>40</v>
      </c>
      <c r="C2" s="13" t="s">
        <v>41</v>
      </c>
      <c r="D2" s="14">
        <v>145000</v>
      </c>
      <c r="E2" s="15">
        <f>IF($B2="","",IF(COUNTIFS('Mis movimientos'!$B:$B,$B2,'Mis movimientos'!$D:$D,$D2)&gt;0,"CRUZA","PENDIENTE"))</f>
      </c>
      <c r="F2" s="13" t="s">
        <v>42</v>
      </c>
    </row>
    <row r="3" spans="1:6" x14ac:dyDescent="0.25">
      <c r="A3" s="12">
        <v>46269</v>
      </c>
      <c r="B3" s="13" t="s">
        <v>43</v>
      </c>
      <c r="C3" s="13" t="s">
        <v>44</v>
      </c>
      <c r="D3" s="14">
        <v>-38900</v>
      </c>
      <c r="E3" s="15">
        <f>IF($B3="","",IF(COUNTIFS('Mis movimientos'!$B:$B,$B3,'Mis movimientos'!$D:$D,$D3)&gt;0,"CRUZA","PENDIENTE"))</f>
      </c>
      <c r="F3" s="13" t="s">
        <v>45</v>
      </c>
    </row>
    <row r="4" spans="1:6" x14ac:dyDescent="0.25">
      <c r="A4" s="12">
        <v>46270</v>
      </c>
      <c r="B4" s="13" t="s">
        <v>46</v>
      </c>
      <c r="C4" s="13" t="s">
        <v>47</v>
      </c>
      <c r="D4" s="14">
        <v>-312480</v>
      </c>
      <c r="E4" s="15">
        <f>IF($B4="","",IF(COUNTIFS('Mis movimientos'!$B:$B,$B4,'Mis movimientos'!$D:$D,$D4)&gt;0,"CRUZA","PENDIENTE"))</f>
      </c>
      <c r="F4" s="13" t="s">
        <v>42</v>
      </c>
    </row>
    <row r="5" spans="1:6" x14ac:dyDescent="0.25">
      <c r="A5" s="12">
        <v>46274</v>
      </c>
      <c r="B5" s="13" t="s">
        <v>48</v>
      </c>
      <c r="C5" s="13" t="s">
        <v>49</v>
      </c>
      <c r="D5" s="14">
        <v>186420</v>
      </c>
      <c r="E5" s="15">
        <f>IF($B5="","",IF(COUNTIFS('Mis movimientos'!$B:$B,$B5,'Mis movimientos'!$D:$D,$D5)&gt;0,"CRUZA","PENDIENTE"))</f>
      </c>
      <c r="F5" s="13" t="s">
        <v>50</v>
      </c>
    </row>
    <row r="6" spans="1:6" x14ac:dyDescent="0.25">
      <c r="A6" s="12">
        <v>46276</v>
      </c>
      <c r="B6" s="13" t="s">
        <v>51</v>
      </c>
      <c r="C6" s="13" t="s">
        <v>52</v>
      </c>
      <c r="D6" s="14">
        <v>-12400</v>
      </c>
      <c r="E6" s="15">
        <f>IF($B6="","",IF(COUNTIFS('Mis movimientos'!$B:$B,$B6,'Mis movimientos'!$D:$D,$D6)&gt;0,"CRUZA","PENDIENTE"))</f>
      </c>
      <c r="F6" s="13" t="s">
        <v>45</v>
      </c>
    </row>
    <row r="7" spans="1:6" x14ac:dyDescent="0.25">
      <c r="A7" s="12">
        <v>46281</v>
      </c>
      <c r="B7" s="13" t="s">
        <v>53</v>
      </c>
      <c r="C7" s="13" t="s">
        <v>54</v>
      </c>
      <c r="D7" s="14">
        <v>78500</v>
      </c>
      <c r="E7" s="15">
        <f>IF($B7="","",IF(COUNTIFS('Mis movimientos'!$B:$B,$B7,'Mis movimientos'!$D:$D,$D7)&gt;0,"CRUZA","PENDIENTE"))</f>
      </c>
      <c r="F7" s="13" t="s">
        <v>42</v>
      </c>
    </row>
    <row r="8" spans="1:6" x14ac:dyDescent="0.25">
      <c r="A8" s="12">
        <v>46288</v>
      </c>
      <c r="B8" s="13" t="s">
        <v>55</v>
      </c>
      <c r="C8" s="13" t="s">
        <v>56</v>
      </c>
      <c r="D8" s="14">
        <v>-95000</v>
      </c>
      <c r="E8" s="15">
        <f>IF($B8="","",IF(COUNTIFS('Mis movimientos'!$B:$B,$B8,'Mis movimientos'!$D:$D,$D8)&gt;0,"CRUZA","PENDIENTE"))</f>
      </c>
      <c r="F8" s="13" t="s">
        <v>42</v>
      </c>
    </row>
    <row r="9" spans="1:6" x14ac:dyDescent="0.25">
      <c r="A9" s="12">
        <v>46294</v>
      </c>
      <c r="B9" s="13" t="s">
        <v>57</v>
      </c>
      <c r="C9" s="13" t="s">
        <v>58</v>
      </c>
      <c r="D9" s="14">
        <v>-540000</v>
      </c>
      <c r="E9" s="15">
        <f>IF($B9="","",IF(COUNTIFS('Mis movimientos'!$B:$B,$B9,'Mis movimientos'!$D:$D,$D9)&gt;0,"CRUZA","PENDIENTE"))</f>
      </c>
      <c r="F9" s="13" t="s">
        <v>42</v>
      </c>
    </row>
    <row r="10" ht="22" customHeight="1" spans="1:6" x14ac:dyDescent="0.25">
      <c r="A10" s="16" t="s">
        <v>59</v>
      </c>
      <c r="B10" s="17"/>
      <c r="C10" s="17"/>
      <c r="D10" s="18">
        <f>SUM(D2:D9)</f>
      </c>
      <c r="E10" s="19">
        <f>COUNTIF(E2:E9,"PENDIENTE")&amp;" pendientes"</f>
      </c>
      <c r="F10" s="17"/>
    </row>
    <row r="11" spans="1:6" x14ac:dyDescent="0.25">
      <c r="A11" s="12"/>
      <c r="B11" s="13"/>
      <c r="C11" s="13"/>
      <c r="D11" s="14"/>
      <c r="E11" s="15"/>
      <c r="F11" s="13"/>
    </row>
    <row r="12" spans="1:6" x14ac:dyDescent="0.25">
      <c r="A12" s="20" t="s">
        <v>32</v>
      </c>
      <c r="B12" s="13"/>
      <c r="C12" s="13"/>
      <c r="D12" s="14"/>
      <c r="E12" s="15"/>
      <c r="F12" s="13"/>
    </row>
    <row r="13" spans="1:6" x14ac:dyDescent="0.25">
      <c r="A13" s="12"/>
      <c r="B13" s="13"/>
      <c r="C13" s="13"/>
      <c r="D13" s="14"/>
      <c r="E13" s="15"/>
      <c r="F13" s="13"/>
    </row>
    <row r="14" spans="1:6" x14ac:dyDescent="0.25">
      <c r="A14" s="12"/>
      <c r="B14" s="13"/>
      <c r="C14" s="13"/>
      <c r="D14" s="14"/>
      <c r="E14" s="15"/>
      <c r="F14" s="13"/>
    </row>
    <row r="15" spans="1:6" x14ac:dyDescent="0.25">
      <c r="A15" s="12"/>
      <c r="B15" s="13"/>
      <c r="C15" s="13"/>
      <c r="D15" s="14"/>
      <c r="E15" s="15"/>
      <c r="F15" s="13"/>
    </row>
    <row r="16" spans="1:6" x14ac:dyDescent="0.25">
      <c r="A16" s="12"/>
      <c r="B16" s="13"/>
      <c r="C16" s="13"/>
      <c r="D16" s="14"/>
      <c r="E16" s="15"/>
      <c r="F16" s="13"/>
    </row>
    <row r="17" spans="1:6" x14ac:dyDescent="0.25">
      <c r="A17" s="12"/>
      <c r="B17" s="13"/>
      <c r="C17" s="13"/>
      <c r="D17" s="14"/>
      <c r="E17" s="15"/>
      <c r="F17" s="13"/>
    </row>
    <row r="18" spans="1:6" x14ac:dyDescent="0.25">
      <c r="A18" s="12"/>
      <c r="B18" s="13"/>
      <c r="C18" s="13"/>
      <c r="D18" s="14"/>
      <c r="E18" s="15"/>
      <c r="F18" s="13"/>
    </row>
    <row r="19" spans="1:6" x14ac:dyDescent="0.25">
      <c r="A19" s="12"/>
      <c r="B19" s="13"/>
      <c r="C19" s="13"/>
      <c r="D19" s="14"/>
      <c r="E19" s="15"/>
      <c r="F19" s="13"/>
    </row>
    <row r="20" spans="1:6" x14ac:dyDescent="0.25">
      <c r="A20" s="12"/>
      <c r="B20" s="13"/>
      <c r="C20" s="13"/>
      <c r="D20" s="14"/>
      <c r="E20" s="15"/>
      <c r="F20" s="13"/>
    </row>
    <row r="21" spans="1:6" x14ac:dyDescent="0.25">
      <c r="A21" s="12"/>
      <c r="B21" s="13"/>
      <c r="C21" s="13"/>
      <c r="D21" s="14"/>
      <c r="E21" s="15"/>
      <c r="F21" s="13"/>
    </row>
    <row r="22" spans="1:6" x14ac:dyDescent="0.25">
      <c r="A22" s="12"/>
      <c r="B22" s="13"/>
      <c r="C22" s="13"/>
      <c r="D22" s="14"/>
      <c r="E22" s="15"/>
      <c r="F22" s="13"/>
    </row>
    <row r="23" spans="1:6" x14ac:dyDescent="0.25">
      <c r="A23" s="12"/>
      <c r="B23" s="13"/>
      <c r="C23" s="13"/>
      <c r="D23" s="14"/>
      <c r="E23" s="15"/>
      <c r="F23" s="13"/>
    </row>
    <row r="24" spans="1:6" x14ac:dyDescent="0.25">
      <c r="A24" s="12"/>
      <c r="B24" s="13"/>
      <c r="C24" s="13"/>
      <c r="D24" s="14"/>
      <c r="E24" s="15"/>
      <c r="F24" s="13"/>
    </row>
    <row r="25" spans="1:6" x14ac:dyDescent="0.25">
      <c r="A25" s="12"/>
      <c r="B25" s="13"/>
      <c r="C25" s="13"/>
      <c r="D25" s="14"/>
      <c r="E25" s="15"/>
      <c r="F25" s="13"/>
    </row>
    <row r="26" spans="1:6" x14ac:dyDescent="0.25">
      <c r="A26" s="12"/>
      <c r="B26" s="13"/>
      <c r="C26" s="13"/>
      <c r="D26" s="14"/>
      <c r="E26" s="15"/>
      <c r="F26" s="13"/>
    </row>
    <row r="27" spans="1:6" x14ac:dyDescent="0.25">
      <c r="A27" s="12"/>
      <c r="B27" s="13"/>
      <c r="C27" s="13"/>
      <c r="D27" s="14"/>
      <c r="E27" s="15"/>
      <c r="F27" s="13"/>
    </row>
    <row r="28" spans="1:6" x14ac:dyDescent="0.25">
      <c r="A28" s="12"/>
      <c r="B28" s="13"/>
      <c r="C28" s="13"/>
      <c r="D28" s="14"/>
      <c r="E28" s="15"/>
      <c r="F28" s="13"/>
    </row>
    <row r="29" spans="1:6" x14ac:dyDescent="0.25">
      <c r="A29" s="12"/>
      <c r="B29" s="13"/>
      <c r="C29" s="13"/>
      <c r="D29" s="14"/>
      <c r="E29" s="15"/>
      <c r="F29" s="13"/>
    </row>
    <row r="30" spans="1:6" x14ac:dyDescent="0.25">
      <c r="A30" s="12"/>
      <c r="B30" s="13"/>
      <c r="C30" s="13"/>
      <c r="D30" s="14"/>
      <c r="E30" s="15"/>
      <c r="F30" s="13"/>
    </row>
    <row r="31" spans="1:6" x14ac:dyDescent="0.25">
      <c r="A31" s="12"/>
      <c r="B31" s="13"/>
      <c r="C31" s="13"/>
      <c r="D31" s="14"/>
      <c r="E31" s="15"/>
      <c r="F31" s="13"/>
    </row>
  </sheetData>
  <autoFilter ref="A1:F1"/>
  <dataValidations count="1">
    <dataValidation type="list" allowBlank="1" sqref="F2:F9">
      <formula1>"Conciliado,1. Cobro sin acreditar,2. Movimiento sin cargar,3. Requiere criterio"</formula1>
    </dataValidation>
  </dataValidations>
  <hyperlinks>
    <hyperlink ref="A1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0" customWidth="1"/>
    <col min="3" max="3" width="44" customWidth="1"/>
    <col min="4" max="4" width="18" customWidth="1"/>
    <col min="5" max="5" width="14" customWidth="1"/>
    <col min="6" max="6" width="26" customWidth="1"/>
  </cols>
  <sheetData>
    <row r="1" ht="32" customHeight="1" spans="1:6" x14ac:dyDescent="0.25">
      <c r="A1" s="11" t="s">
        <v>34</v>
      </c>
      <c r="B1" s="11" t="s">
        <v>35</v>
      </c>
      <c r="C1" s="11" t="s">
        <v>60</v>
      </c>
      <c r="D1" s="11" t="s">
        <v>37</v>
      </c>
      <c r="E1" s="11" t="s">
        <v>38</v>
      </c>
      <c r="F1" s="11" t="s">
        <v>39</v>
      </c>
    </row>
    <row r="2" spans="1:6" x14ac:dyDescent="0.25">
      <c r="A2" s="12">
        <v>46267</v>
      </c>
      <c r="B2" s="13" t="s">
        <v>40</v>
      </c>
      <c r="C2" s="13" t="s">
        <v>61</v>
      </c>
      <c r="D2" s="14">
        <v>145000</v>
      </c>
      <c r="E2" s="15">
        <f>IF($B2="","",IF(COUNTIFS(Extracto!$B:$B,$B2,Extracto!$D:$D,$D2)&gt;0,"CRUZA","PENDIENTE"))</f>
      </c>
      <c r="F2" s="13" t="s">
        <v>42</v>
      </c>
    </row>
    <row r="3" spans="1:6" x14ac:dyDescent="0.25">
      <c r="A3" s="12">
        <v>46270</v>
      </c>
      <c r="B3" s="13" t="s">
        <v>46</v>
      </c>
      <c r="C3" s="13" t="s">
        <v>62</v>
      </c>
      <c r="D3" s="14">
        <v>-312480</v>
      </c>
      <c r="E3" s="15">
        <f>IF($B3="","",IF(COUNTIFS(Extracto!$B:$B,$B3,Extracto!$D:$D,$D3)&gt;0,"CRUZA","PENDIENTE"))</f>
      </c>
      <c r="F3" s="13" t="s">
        <v>42</v>
      </c>
    </row>
    <row r="4" spans="1:6" x14ac:dyDescent="0.25">
      <c r="A4" s="12">
        <v>46273</v>
      </c>
      <c r="B4" s="13" t="s">
        <v>48</v>
      </c>
      <c r="C4" s="13" t="s">
        <v>63</v>
      </c>
      <c r="D4" s="14">
        <v>195000</v>
      </c>
      <c r="E4" s="15">
        <f>IF($B4="","",IF(COUNTIFS(Extracto!$B:$B,$B4,Extracto!$D:$D,$D4)&gt;0,"CRUZA","PENDIENTE"))</f>
      </c>
      <c r="F4" s="13" t="s">
        <v>50</v>
      </c>
    </row>
    <row r="5" spans="1:6" x14ac:dyDescent="0.25">
      <c r="A5" s="12">
        <v>46281</v>
      </c>
      <c r="B5" s="13" t="s">
        <v>53</v>
      </c>
      <c r="C5" s="13" t="s">
        <v>64</v>
      </c>
      <c r="D5" s="14">
        <v>78500</v>
      </c>
      <c r="E5" s="15">
        <f>IF($B5="","",IF(COUNTIFS(Extracto!$B:$B,$B5,Extracto!$D:$D,$D5)&gt;0,"CRUZA","PENDIENTE"))</f>
      </c>
      <c r="F5" s="13" t="s">
        <v>42</v>
      </c>
    </row>
    <row r="6" spans="1:6" x14ac:dyDescent="0.25">
      <c r="A6" s="12">
        <v>46284</v>
      </c>
      <c r="B6" s="13" t="s">
        <v>65</v>
      </c>
      <c r="C6" s="13" t="s">
        <v>66</v>
      </c>
      <c r="D6" s="14">
        <v>84300</v>
      </c>
      <c r="E6" s="15">
        <f>IF($B6="","",IF(COUNTIFS(Extracto!$B:$B,$B6,Extracto!$D:$D,$D6)&gt;0,"CRUZA","PENDIENTE"))</f>
      </c>
      <c r="F6" s="13" t="s">
        <v>67</v>
      </c>
    </row>
    <row r="7" spans="1:6" x14ac:dyDescent="0.25">
      <c r="A7" s="12">
        <v>46288</v>
      </c>
      <c r="B7" s="13" t="s">
        <v>55</v>
      </c>
      <c r="C7" s="13" t="s">
        <v>68</v>
      </c>
      <c r="D7" s="14">
        <v>-95000</v>
      </c>
      <c r="E7" s="15">
        <f>IF($B7="","",IF(COUNTIFS(Extracto!$B:$B,$B7,Extracto!$D:$D,$D7)&gt;0,"CRUZA","PENDIENTE"))</f>
      </c>
      <c r="F7" s="13" t="s">
        <v>42</v>
      </c>
    </row>
    <row r="8" spans="1:6" x14ac:dyDescent="0.25">
      <c r="A8" s="12">
        <v>46291</v>
      </c>
      <c r="B8" s="13" t="s">
        <v>69</v>
      </c>
      <c r="C8" s="13" t="s">
        <v>70</v>
      </c>
      <c r="D8" s="14">
        <v>41900</v>
      </c>
      <c r="E8" s="15">
        <f>IF($B8="","",IF(COUNTIFS(Extracto!$B:$B,$B8,Extracto!$D:$D,$D8)&gt;0,"CRUZA","PENDIENTE"))</f>
      </c>
      <c r="F8" s="13" t="s">
        <v>67</v>
      </c>
    </row>
    <row r="9" spans="1:6" x14ac:dyDescent="0.25">
      <c r="A9" s="12">
        <v>46294</v>
      </c>
      <c r="B9" s="13" t="s">
        <v>57</v>
      </c>
      <c r="C9" s="13" t="s">
        <v>71</v>
      </c>
      <c r="D9" s="14">
        <v>-540000</v>
      </c>
      <c r="E9" s="15">
        <f>IF($B9="","",IF(COUNTIFS(Extracto!$B:$B,$B9,Extracto!$D:$D,$D9)&gt;0,"CRUZA","PENDIENTE"))</f>
      </c>
      <c r="F9" s="13" t="s">
        <v>42</v>
      </c>
    </row>
    <row r="10" ht="22" customHeight="1" spans="1:6" x14ac:dyDescent="0.25">
      <c r="A10" s="16" t="s">
        <v>59</v>
      </c>
      <c r="B10" s="17"/>
      <c r="C10" s="17"/>
      <c r="D10" s="18">
        <f>SUM(D2:D9)</f>
      </c>
      <c r="E10" s="19">
        <f>COUNTIF(E2:E9,"PENDIENTE")&amp;" pendientes"</f>
      </c>
      <c r="F10" s="17"/>
    </row>
    <row r="11" spans="1:6" x14ac:dyDescent="0.25">
      <c r="A11" s="12"/>
      <c r="B11" s="13"/>
      <c r="C11" s="13"/>
      <c r="D11" s="14"/>
      <c r="E11" s="15"/>
      <c r="F11" s="13"/>
    </row>
    <row r="12" spans="1:6" x14ac:dyDescent="0.25">
      <c r="A12" s="20" t="s">
        <v>32</v>
      </c>
      <c r="B12" s="13"/>
      <c r="C12" s="13"/>
      <c r="D12" s="14"/>
      <c r="E12" s="15"/>
      <c r="F12" s="13"/>
    </row>
    <row r="13" spans="1:6" x14ac:dyDescent="0.25">
      <c r="A13" s="12"/>
      <c r="B13" s="13"/>
      <c r="C13" s="13"/>
      <c r="D13" s="14"/>
      <c r="E13" s="15"/>
      <c r="F13" s="13"/>
    </row>
    <row r="14" spans="1:6" x14ac:dyDescent="0.25">
      <c r="A14" s="12"/>
      <c r="B14" s="13"/>
      <c r="C14" s="13"/>
      <c r="D14" s="14"/>
      <c r="E14" s="15"/>
      <c r="F14" s="13"/>
    </row>
    <row r="15" spans="1:6" x14ac:dyDescent="0.25">
      <c r="A15" s="12"/>
      <c r="B15" s="13"/>
      <c r="C15" s="13"/>
      <c r="D15" s="14"/>
      <c r="E15" s="15"/>
      <c r="F15" s="13"/>
    </row>
    <row r="16" spans="1:6" x14ac:dyDescent="0.25">
      <c r="A16" s="12"/>
      <c r="B16" s="13"/>
      <c r="C16" s="13"/>
      <c r="D16" s="14"/>
      <c r="E16" s="15"/>
      <c r="F16" s="13"/>
    </row>
    <row r="17" spans="1:6" x14ac:dyDescent="0.25">
      <c r="A17" s="12"/>
      <c r="B17" s="13"/>
      <c r="C17" s="13"/>
      <c r="D17" s="14"/>
      <c r="E17" s="15"/>
      <c r="F17" s="13"/>
    </row>
    <row r="18" spans="1:6" x14ac:dyDescent="0.25">
      <c r="A18" s="12"/>
      <c r="B18" s="13"/>
      <c r="C18" s="13"/>
      <c r="D18" s="14"/>
      <c r="E18" s="15"/>
      <c r="F18" s="13"/>
    </row>
    <row r="19" spans="1:6" x14ac:dyDescent="0.25">
      <c r="A19" s="12"/>
      <c r="B19" s="13"/>
      <c r="C19" s="13"/>
      <c r="D19" s="14"/>
      <c r="E19" s="15"/>
      <c r="F19" s="13"/>
    </row>
    <row r="20" spans="1:6" x14ac:dyDescent="0.25">
      <c r="A20" s="12"/>
      <c r="B20" s="13"/>
      <c r="C20" s="13"/>
      <c r="D20" s="14"/>
      <c r="E20" s="15"/>
      <c r="F20" s="13"/>
    </row>
    <row r="21" spans="1:6" x14ac:dyDescent="0.25">
      <c r="A21" s="12"/>
      <c r="B21" s="13"/>
      <c r="C21" s="13"/>
      <c r="D21" s="14"/>
      <c r="E21" s="15"/>
      <c r="F21" s="13"/>
    </row>
    <row r="22" spans="1:6" x14ac:dyDescent="0.25">
      <c r="A22" s="12"/>
      <c r="B22" s="13"/>
      <c r="C22" s="13"/>
      <c r="D22" s="14"/>
      <c r="E22" s="15"/>
      <c r="F22" s="13"/>
    </row>
    <row r="23" spans="1:6" x14ac:dyDescent="0.25">
      <c r="A23" s="12"/>
      <c r="B23" s="13"/>
      <c r="C23" s="13"/>
      <c r="D23" s="14"/>
      <c r="E23" s="15"/>
      <c r="F23" s="13"/>
    </row>
    <row r="24" spans="1:6" x14ac:dyDescent="0.25">
      <c r="A24" s="12"/>
      <c r="B24" s="13"/>
      <c r="C24" s="13"/>
      <c r="D24" s="14"/>
      <c r="E24" s="15"/>
      <c r="F24" s="13"/>
    </row>
    <row r="25" spans="1:6" x14ac:dyDescent="0.25">
      <c r="A25" s="12"/>
      <c r="B25" s="13"/>
      <c r="C25" s="13"/>
      <c r="D25" s="14"/>
      <c r="E25" s="15"/>
      <c r="F25" s="13"/>
    </row>
    <row r="26" spans="1:6" x14ac:dyDescent="0.25">
      <c r="A26" s="12"/>
      <c r="B26" s="13"/>
      <c r="C26" s="13"/>
      <c r="D26" s="14"/>
      <c r="E26" s="15"/>
      <c r="F26" s="13"/>
    </row>
    <row r="27" spans="1:6" x14ac:dyDescent="0.25">
      <c r="A27" s="12"/>
      <c r="B27" s="13"/>
      <c r="C27" s="13"/>
      <c r="D27" s="14"/>
      <c r="E27" s="15"/>
      <c r="F27" s="13"/>
    </row>
    <row r="28" spans="1:6" x14ac:dyDescent="0.25">
      <c r="A28" s="12"/>
      <c r="B28" s="13"/>
      <c r="C28" s="13"/>
      <c r="D28" s="14"/>
      <c r="E28" s="15"/>
      <c r="F28" s="13"/>
    </row>
    <row r="29" spans="1:6" x14ac:dyDescent="0.25">
      <c r="A29" s="12"/>
      <c r="B29" s="13"/>
      <c r="C29" s="13"/>
      <c r="D29" s="14"/>
      <c r="E29" s="15"/>
      <c r="F29" s="13"/>
    </row>
    <row r="30" spans="1:6" x14ac:dyDescent="0.25">
      <c r="A30" s="12"/>
      <c r="B30" s="13"/>
      <c r="C30" s="13"/>
      <c r="D30" s="14"/>
      <c r="E30" s="15"/>
      <c r="F30" s="13"/>
    </row>
    <row r="31" spans="1:6" x14ac:dyDescent="0.25">
      <c r="A31" s="12"/>
      <c r="B31" s="13"/>
      <c r="C31" s="13"/>
      <c r="D31" s="14"/>
      <c r="E31" s="15"/>
      <c r="F31" s="13"/>
    </row>
  </sheetData>
  <autoFilter ref="A1:F1"/>
  <dataValidations count="1">
    <dataValidation type="list" allowBlank="1" sqref="F2:F9">
      <formula1>"Conciliado,1. Cobro sin acreditar,2. Movimiento sin cargar,3. Requiere criterio"</formula1>
    </dataValidation>
  </dataValidations>
  <hyperlinks>
    <hyperlink ref="A1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1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56" customWidth="1"/>
    <col min="3" max="3" width="18" customWidth="1"/>
    <col min="4" max="4" width="52" customWidth="1"/>
  </cols>
  <sheetData>
    <row r="2" spans="2:2" x14ac:dyDescent="0.25">
      <c r="B2" s="3" t="s">
        <v>72</v>
      </c>
    </row>
    <row r="4" spans="2:4" x14ac:dyDescent="0.25">
      <c r="B4" t="s">
        <v>73</v>
      </c>
      <c r="C4" s="21">
        <v>900000</v>
      </c>
      <c r="D4" s="22" t="s">
        <v>74</v>
      </c>
    </row>
    <row r="5" spans="2:4" x14ac:dyDescent="0.25">
      <c r="B5" t="s">
        <v>75</v>
      </c>
      <c r="C5" s="21">
        <f>Extracto!D10</f>
      </c>
      <c r="D5" s="22" t="s">
        <v>76</v>
      </c>
    </row>
    <row r="6" spans="2:4" x14ac:dyDescent="0.25">
      <c r="B6" s="23" t="s">
        <v>77</v>
      </c>
      <c r="C6" s="21">
        <f>C4+C5</f>
      </c>
      <c r="D6" s="22" t="s">
        <v>78</v>
      </c>
    </row>
    <row r="7" spans="2:4" x14ac:dyDescent="0.25">
      <c r="B7" s="23" t="s">
        <v>79</v>
      </c>
      <c r="C7" s="21">
        <v>311140</v>
      </c>
      <c r="D7" s="22" t="s">
        <v>74</v>
      </c>
    </row>
    <row r="8" spans="2:4" x14ac:dyDescent="0.25">
      <c r="B8" s="23" t="s">
        <v>80</v>
      </c>
      <c r="C8" s="24">
        <f>C6-C7</f>
      </c>
      <c r="D8" s="22" t="s">
        <v>81</v>
      </c>
    </row>
    <row r="11" spans="2:4" x14ac:dyDescent="0.25">
      <c r="B11" s="3" t="s">
        <v>82</v>
      </c>
      <c r="D11" s="22" t="s">
        <v>83</v>
      </c>
    </row>
    <row r="13" spans="2:4" x14ac:dyDescent="0.25">
      <c r="B13" t="s">
        <v>84</v>
      </c>
      <c r="C13" s="21">
        <f>C7</f>
      </c>
      <c r="D13" s="22" t="s">
        <v>85</v>
      </c>
    </row>
    <row r="14" spans="2:4" x14ac:dyDescent="0.25">
      <c r="B14" t="s">
        <v>86</v>
      </c>
      <c r="C14" s="21">
        <v>126200</v>
      </c>
      <c r="D14" s="22" t="s">
        <v>87</v>
      </c>
    </row>
    <row r="15" spans="2:4" x14ac:dyDescent="0.25">
      <c r="B15" t="s">
        <v>88</v>
      </c>
      <c r="C15" s="21">
        <v>51300</v>
      </c>
      <c r="D15" s="22" t="s">
        <v>89</v>
      </c>
    </row>
    <row r="16" spans="2:4" x14ac:dyDescent="0.25">
      <c r="B16" t="s">
        <v>90</v>
      </c>
      <c r="C16" s="21">
        <v>8580</v>
      </c>
      <c r="D16" s="22" t="s">
        <v>91</v>
      </c>
    </row>
    <row r="17" spans="2:4" x14ac:dyDescent="0.25">
      <c r="B17" t="s">
        <v>92</v>
      </c>
      <c r="C17" s="21">
        <v>0</v>
      </c>
      <c r="D17" s="22" t="s">
        <v>93</v>
      </c>
    </row>
    <row r="18" spans="2:4" x14ac:dyDescent="0.25">
      <c r="B18" t="s">
        <v>94</v>
      </c>
      <c r="C18" s="21">
        <v>0</v>
      </c>
      <c r="D18" s="22" t="s">
        <v>95</v>
      </c>
    </row>
    <row r="19" spans="2:3" x14ac:dyDescent="0.25">
      <c r="B19" s="25" t="s">
        <v>96</v>
      </c>
      <c r="C19" s="26">
        <f>C13+C14+C15+C16-C17-C18</f>
      </c>
    </row>
    <row r="20" spans="2:3" x14ac:dyDescent="0.25">
      <c r="B20" t="s">
        <v>97</v>
      </c>
      <c r="C20" s="21">
        <v>497220</v>
      </c>
    </row>
    <row r="21" spans="2:4" x14ac:dyDescent="0.25">
      <c r="B21" s="25" t="s">
        <v>98</v>
      </c>
      <c r="C21" s="27">
        <f>C19-C20</f>
      </c>
      <c r="D21" s="22" t="s">
        <v>99</v>
      </c>
    </row>
    <row r="24" spans="2:2" x14ac:dyDescent="0.25">
      <c r="B24" s="3" t="s">
        <v>100</v>
      </c>
    </row>
    <row r="25" spans="3:4" x14ac:dyDescent="0.25">
      <c r="C25" s="28" t="s">
        <v>101</v>
      </c>
      <c r="D25" s="28" t="s">
        <v>102</v>
      </c>
    </row>
    <row r="26" spans="2:4" x14ac:dyDescent="0.25">
      <c r="B26" t="s">
        <v>67</v>
      </c>
      <c r="C26" s="29">
        <f>COUNTIF(Extracto!$F:$F,$B26)+COUNTIF('Mis movimientos'!$F:$F,$B26)</f>
      </c>
      <c r="D26" s="21">
        <f>SUMIF(Extracto!$F:$F,$B26,Extracto!$D:$D)+SUMIF('Mis movimientos'!$F:$F,$B26,'Mis movimientos'!$D:$D)</f>
      </c>
    </row>
    <row r="27" spans="2:4" x14ac:dyDescent="0.25">
      <c r="B27" t="s">
        <v>45</v>
      </c>
      <c r="C27" s="29">
        <f>COUNTIF(Extracto!$F:$F,$B27)+COUNTIF('Mis movimientos'!$F:$F,$B27)</f>
      </c>
      <c r="D27" s="21">
        <f>SUMIF(Extracto!$F:$F,$B27,Extracto!$D:$D)+SUMIF('Mis movimientos'!$F:$F,$B27,'Mis movimientos'!$D:$D)</f>
      </c>
    </row>
    <row r="28" spans="2:4" x14ac:dyDescent="0.25">
      <c r="B28" t="s">
        <v>50</v>
      </c>
      <c r="C28" s="29">
        <f>COUNTIF(Extracto!$F:$F,$B28)+COUNTIF('Mis movimientos'!$F:$F,$B28)</f>
      </c>
      <c r="D28" s="21">
        <f>SUMIF(Extracto!$F:$F,$B28,Extracto!$D:$D)+SUMIF('Mis movimientos'!$F:$F,$B28,'Mis movimientos'!$D:$D)</f>
      </c>
    </row>
    <row r="31" spans="2:2" x14ac:dyDescent="0.25">
      <c r="B31" s="30" t="s">
        <v>32</v>
      </c>
    </row>
  </sheetData>
  <hyperlinks>
    <hyperlink ref="B31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Cómo usar</vt:lpstr>
      <vt:lpstr>Extracto</vt:lpstr>
      <vt:lpstr>Mis movimientos</vt:lpstr>
      <vt:lpstr>Cuadre</vt:lpstr>
    </vt:vector>
  </TitlesOfParts>
  <Company>PymeInteligente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PymeInteligente</dc:creator>
  <dc:title>Plantilla de conciliación bancaria</dc:title>
  <dc:subject>Cruce de extracto contra movimientos propios</dc:subject>
  <dc:description>Plantilla gratuita de PymeInteligente. https://pymeinteligente.com.ar</dc:description>
  <cp:keywords/>
  <cp:category/>
  <cp:lastModifiedBy>PymeInteligente</cp:lastModifiedBy>
  <dcterms:created xsi:type="dcterms:W3CDTF">2026-09-13T21:34:47Z</dcterms:created>
  <dcterms:modified xsi:type="dcterms:W3CDTF">2026-09-13T21:34:47Z</dcterms:modified>
</cp:coreProperties>
</file>